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smspain/Documents/Chemistry Department SIL Website/downloads/"/>
    </mc:Choice>
  </mc:AlternateContent>
  <bookViews>
    <workbookView xWindow="2040" yWindow="460" windowWidth="38760" windowHeight="247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F50" i="1"/>
  <c r="F51" i="1"/>
  <c r="F52" i="1"/>
  <c r="F53" i="1"/>
  <c r="F54" i="1"/>
  <c r="F48" i="1"/>
  <c r="C60" i="1"/>
  <c r="E5" i="1"/>
  <c r="E6" i="1"/>
  <c r="E7" i="1"/>
  <c r="E8" i="1"/>
  <c r="E9" i="1"/>
  <c r="E10" i="1"/>
  <c r="E4" i="1"/>
  <c r="G49" i="1"/>
  <c r="G50" i="1"/>
  <c r="G51" i="1"/>
  <c r="G52" i="1"/>
  <c r="G53" i="1"/>
  <c r="G54" i="1"/>
  <c r="G48" i="1"/>
  <c r="E49" i="1"/>
  <c r="E50" i="1"/>
  <c r="E51" i="1"/>
  <c r="E52" i="1"/>
  <c r="E53" i="1"/>
  <c r="E54" i="1"/>
  <c r="E48" i="1"/>
  <c r="D49" i="1"/>
  <c r="D50" i="1"/>
  <c r="D51" i="1"/>
  <c r="D52" i="1"/>
  <c r="D53" i="1"/>
  <c r="D54" i="1"/>
  <c r="D48" i="1"/>
  <c r="B48" i="1"/>
  <c r="B49" i="1"/>
  <c r="B50" i="1"/>
  <c r="B51" i="1"/>
  <c r="B52" i="1"/>
  <c r="B53" i="1"/>
  <c r="B54" i="1"/>
  <c r="B47" i="1"/>
  <c r="C18" i="1"/>
  <c r="C19" i="1"/>
  <c r="B3" i="1"/>
  <c r="D5" i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<sst xmlns="http://schemas.openxmlformats.org/spreadsheetml/2006/main" count="26" uniqueCount="23">
  <si>
    <t>gradient strenth (dac)</t>
  </si>
  <si>
    <t>peak intensity</t>
  </si>
  <si>
    <t>S(2t)/S(0)</t>
  </si>
  <si>
    <t>magnetogyric ratio (Hz/Gauss)=</t>
  </si>
  <si>
    <t>little delta (s) =</t>
  </si>
  <si>
    <t>big delta (s) =</t>
  </si>
  <si>
    <t>slope =</t>
  </si>
  <si>
    <t>acetone</t>
  </si>
  <si>
    <t>dac^2</t>
  </si>
  <si>
    <t>ln(S(2t)/S(0))</t>
  </si>
  <si>
    <t>Acetone</t>
  </si>
  <si>
    <t>D Chloroform lit (m^2/s)</t>
  </si>
  <si>
    <t>Goal Here is to calculate the gradient strength in G/cm</t>
  </si>
  <si>
    <t>slope from graph =</t>
  </si>
  <si>
    <t>Acetone D (m^2/s) from literature =</t>
  </si>
  <si>
    <t>gradient^2(G^2/cm^2)</t>
  </si>
  <si>
    <t>gradient(G/cm)</t>
  </si>
  <si>
    <t>gradient strength (G^2/cm^2)</t>
  </si>
  <si>
    <t>Acetone D (cm^2/s) from literature =</t>
  </si>
  <si>
    <t>D (m^2/s) =</t>
  </si>
  <si>
    <t>D (cm^2/s) =</t>
  </si>
  <si>
    <t>%error</t>
  </si>
  <si>
    <t>&lt;-- this slope is if I delete last to data points from acetone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</si>
</sst>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7218290861607"/>
                  <c:y val="-0.2049095491958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Sheet1!$B$48:$B$54</c:f>
              <c:numCache>
                <c:formatCode>General</c:formatCode>
                <c:ptCount val="7"/>
                <c:pt idx="0">
                  <c:v>4.0E6</c:v>
                </c:pt>
                <c:pt idx="1">
                  <c:v>3.6E7</c:v>
                </c:pt>
                <c:pt idx="2">
                  <c:v>6.4E7</c:v>
                </c:pt>
                <c:pt idx="3">
                  <c:v>1.0E8</c:v>
                </c:pt>
                <c:pt idx="4">
                  <c:v>1.96E8</c:v>
                </c:pt>
                <c:pt idx="5">
                  <c:v>2.56E8</c:v>
                </c:pt>
                <c:pt idx="6">
                  <c:v>4.0E8</c:v>
                </c:pt>
              </c:numCache>
            </c:numRef>
          </c:xVal>
          <c:yVal>
            <c:numRef>
              <c:f>Sheet1!$E$48:$E$54</c:f>
              <c:numCache>
                <c:formatCode>General</c:formatCode>
                <c:ptCount val="7"/>
                <c:pt idx="0">
                  <c:v>-0.240141127682781</c:v>
                </c:pt>
                <c:pt idx="1">
                  <c:v>-0.556810737007814</c:v>
                </c:pt>
                <c:pt idx="2">
                  <c:v>-0.799756915618204</c:v>
                </c:pt>
                <c:pt idx="3">
                  <c:v>-1.156431859556936</c:v>
                </c:pt>
                <c:pt idx="4">
                  <c:v>-2.00372971994414</c:v>
                </c:pt>
                <c:pt idx="5">
                  <c:v>-2.316159962085114</c:v>
                </c:pt>
                <c:pt idx="6">
                  <c:v>-2.920020451818294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841104"/>
        <c:axId val="876843584"/>
      </c:scatterChart>
      <c:valAx>
        <c:axId val="87684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43584"/>
        <c:crosses val="autoZero"/>
        <c:crossBetween val="midCat"/>
      </c:valAx>
      <c:valAx>
        <c:axId val="87684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4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51916893913504"/>
                  <c:y val="-0.1826183672210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Sheet1!$B$4:$B$10</c:f>
              <c:numCache>
                <c:formatCode>General</c:formatCode>
                <c:ptCount val="7"/>
                <c:pt idx="0">
                  <c:v>334.0866630873724</c:v>
                </c:pt>
                <c:pt idx="1">
                  <c:v>3006.779967786352</c:v>
                </c:pt>
                <c:pt idx="2">
                  <c:v>5345.386609397958</c:v>
                </c:pt>
                <c:pt idx="3">
                  <c:v>8352.166577184311</c:v>
                </c:pt>
                <c:pt idx="4">
                  <c:v>16370.24649128125</c:v>
                </c:pt>
                <c:pt idx="5">
                  <c:v>21381.54643759183</c:v>
                </c:pt>
                <c:pt idx="6">
                  <c:v>33408.66630873724</c:v>
                </c:pt>
              </c:numCache>
            </c:numRef>
          </c:xVal>
          <c:yVal>
            <c:numRef>
              <c:f>Sheet1!$E$4:$E$10</c:f>
              <c:numCache>
                <c:formatCode>General</c:formatCode>
                <c:ptCount val="7"/>
                <c:pt idx="0">
                  <c:v>-0.212561441983673</c:v>
                </c:pt>
                <c:pt idx="1">
                  <c:v>-0.500243514435454</c:v>
                </c:pt>
                <c:pt idx="2">
                  <c:v>-0.759105148351743</c:v>
                </c:pt>
                <c:pt idx="3">
                  <c:v>-1.077558879470277</c:v>
                </c:pt>
                <c:pt idx="4">
                  <c:v>-1.835244581167794</c:v>
                </c:pt>
                <c:pt idx="5">
                  <c:v>-2.275301134045577</c:v>
                </c:pt>
                <c:pt idx="6">
                  <c:v>-3.208293715537664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869104"/>
        <c:axId val="876871584"/>
      </c:scatterChart>
      <c:valAx>
        <c:axId val="87686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71584"/>
        <c:crosses val="autoZero"/>
        <c:crossBetween val="midCat"/>
      </c:valAx>
      <c:valAx>
        <c:axId val="8768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6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42</xdr:row>
      <xdr:rowOff>38100</xdr:rowOff>
    </xdr:from>
    <xdr:to>
      <xdr:col>14</xdr:col>
      <xdr:colOff>508000</xdr:colOff>
      <xdr:row>64</xdr:row>
      <xdr:rowOff>50800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463550</xdr:colOff>
      <xdr:row>9</xdr:row>
      <xdr:rowOff>190500</xdr:rowOff>
    </xdr:from>
    <xdr:to>
      <xdr:col>15</xdr:col>
      <xdr:colOff>635000</xdr:colOff>
      <xdr:row>33</xdr:row>
      <xdr:rowOff>177800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C21" sqref="C21"/>
    </sheetView>
  </sheetViews>
  <sheetFormatPr baseColWidth="10" defaultRowHeight="16" x14ac:dyDescent="0.2"/>
  <cols>
    <col min="1" max="1" width="18.83203125" bestFit="1" customWidth="1"/>
    <col min="2" max="2" width="30.33203125" bestFit="1" customWidth="1"/>
    <col min="3" max="3" width="12.5" bestFit="1" customWidth="1"/>
    <col min="4" max="4" width="12.1640625" bestFit="1" customWidth="1"/>
    <col min="5" max="5" width="12.6640625" bestFit="1" customWidth="1"/>
    <col min="6" max="6" width="19.6640625" bestFit="1" customWidth="1"/>
    <col min="7" max="7" width="13.33203125" bestFit="1" customWidth="1"/>
    <col min="9" max="9" width="26.83203125" bestFit="1" customWidth="1"/>
  </cols>
  <sheetData>
    <row r="1" spans="2:10" x14ac:dyDescent="0.2">
      <c r="E1" t="s">
        <v>5</v>
      </c>
      <c r="F1">
        <v>0.2</v>
      </c>
      <c r="G1" t="s">
        <v>4</v>
      </c>
      <c r="H1">
        <v>8.0000000000000004E-4</v>
      </c>
      <c r="I1" t="s">
        <v>3</v>
      </c>
      <c r="J1">
        <v>4257.7478920000003</v>
      </c>
    </row>
    <row r="2" spans="2:10" x14ac:dyDescent="0.2">
      <c r="B2" t="s">
        <v>17</v>
      </c>
      <c r="C2" t="s">
        <v>1</v>
      </c>
      <c r="D2" t="s">
        <v>2</v>
      </c>
      <c r="E2" t="s">
        <v>9</v>
      </c>
    </row>
    <row r="3" spans="2:10" x14ac:dyDescent="0.2">
      <c r="B3">
        <f>A3*$C$1</f>
        <v>0</v>
      </c>
      <c r="C3">
        <v>94</v>
      </c>
    </row>
    <row r="4" spans="2:10" x14ac:dyDescent="0.2">
      <c r="B4">
        <v>334.08666308737241</v>
      </c>
      <c r="C4">
        <v>76</v>
      </c>
      <c r="D4">
        <f>C4/$C$3</f>
        <v>0.80851063829787229</v>
      </c>
      <c r="E4">
        <f>LN(D4)</f>
        <v>-0.21256144198367288</v>
      </c>
    </row>
    <row r="5" spans="2:10" x14ac:dyDescent="0.2">
      <c r="B5">
        <v>3006.7799677863522</v>
      </c>
      <c r="C5">
        <v>57</v>
      </c>
      <c r="D5">
        <f t="shared" ref="D5:D10" si="0">C5/$C$3</f>
        <v>0.6063829787234043</v>
      </c>
      <c r="E5">
        <f t="shared" ref="E5:E10" si="1">LN(D5)</f>
        <v>-0.50024351443545367</v>
      </c>
    </row>
    <row r="6" spans="2:10" x14ac:dyDescent="0.2">
      <c r="B6">
        <v>5345.3866093979586</v>
      </c>
      <c r="C6">
        <v>44</v>
      </c>
      <c r="D6">
        <f t="shared" si="0"/>
        <v>0.46808510638297873</v>
      </c>
      <c r="E6">
        <f t="shared" si="1"/>
        <v>-0.7591051483517427</v>
      </c>
    </row>
    <row r="7" spans="2:10" x14ac:dyDescent="0.2">
      <c r="B7">
        <v>8352.1665771843109</v>
      </c>
      <c r="C7">
        <v>32</v>
      </c>
      <c r="D7">
        <f t="shared" si="0"/>
        <v>0.34042553191489361</v>
      </c>
      <c r="E7">
        <f t="shared" si="1"/>
        <v>-1.0775588794702773</v>
      </c>
    </row>
    <row r="8" spans="2:10" x14ac:dyDescent="0.2">
      <c r="B8">
        <v>16370.24649128125</v>
      </c>
      <c r="C8">
        <v>15</v>
      </c>
      <c r="D8">
        <f t="shared" si="0"/>
        <v>0.15957446808510639</v>
      </c>
      <c r="E8">
        <f t="shared" si="1"/>
        <v>-1.8352445811677938</v>
      </c>
    </row>
    <row r="9" spans="2:10" x14ac:dyDescent="0.2">
      <c r="B9">
        <v>21381.546437591835</v>
      </c>
      <c r="C9">
        <v>9.66</v>
      </c>
      <c r="D9">
        <f t="shared" si="0"/>
        <v>0.10276595744680851</v>
      </c>
      <c r="E9">
        <f t="shared" si="1"/>
        <v>-2.2753011340455771</v>
      </c>
    </row>
    <row r="10" spans="2:10" x14ac:dyDescent="0.2">
      <c r="B10">
        <v>33408.666308737244</v>
      </c>
      <c r="C10">
        <v>3.8</v>
      </c>
      <c r="D10">
        <f t="shared" si="0"/>
        <v>4.0425531914893613E-2</v>
      </c>
      <c r="E10">
        <f t="shared" si="1"/>
        <v>-3.2082937155376641</v>
      </c>
    </row>
    <row r="17" spans="2:3" x14ac:dyDescent="0.2">
      <c r="B17" t="s">
        <v>6</v>
      </c>
      <c r="C17" s="1">
        <v>-9.0000000000000006E-5</v>
      </c>
    </row>
    <row r="18" spans="2:3" x14ac:dyDescent="0.2">
      <c r="B18" t="s">
        <v>20</v>
      </c>
      <c r="C18">
        <f>C17/(-J1*J1*H1*H1*(F1-H1/3))</f>
        <v>3.8837574583907046E-5</v>
      </c>
    </row>
    <row r="19" spans="2:3" x14ac:dyDescent="0.2">
      <c r="B19" t="s">
        <v>19</v>
      </c>
      <c r="C19">
        <f>C18/100^2</f>
        <v>3.8837574583907049E-9</v>
      </c>
    </row>
    <row r="20" spans="2:3" x14ac:dyDescent="0.2">
      <c r="B20" t="s">
        <v>21</v>
      </c>
      <c r="C20" s="3">
        <v>6.59E-2</v>
      </c>
    </row>
    <row r="27" spans="2:3" x14ac:dyDescent="0.2">
      <c r="B27" t="s">
        <v>11</v>
      </c>
      <c r="C27" s="1">
        <v>3.6399999999999998E-9</v>
      </c>
    </row>
    <row r="43" spans="1:7" x14ac:dyDescent="0.2">
      <c r="A43" s="2" t="s">
        <v>12</v>
      </c>
    </row>
    <row r="45" spans="1:7" x14ac:dyDescent="0.2">
      <c r="A45" t="s">
        <v>7</v>
      </c>
    </row>
    <row r="46" spans="1:7" x14ac:dyDescent="0.2">
      <c r="A46" t="s">
        <v>0</v>
      </c>
      <c r="B46" t="s">
        <v>8</v>
      </c>
      <c r="C46" t="s">
        <v>1</v>
      </c>
      <c r="D46" t="s">
        <v>2</v>
      </c>
      <c r="E46" t="s">
        <v>9</v>
      </c>
      <c r="F46" t="s">
        <v>15</v>
      </c>
      <c r="G46" t="s">
        <v>16</v>
      </c>
    </row>
    <row r="47" spans="1:7" x14ac:dyDescent="0.2">
      <c r="A47">
        <v>0</v>
      </c>
      <c r="B47">
        <f>A47*A47</f>
        <v>0</v>
      </c>
      <c r="C47">
        <v>89</v>
      </c>
    </row>
    <row r="48" spans="1:7" x14ac:dyDescent="0.2">
      <c r="A48">
        <v>2000</v>
      </c>
      <c r="B48">
        <f t="shared" ref="B48:B54" si="2">A48*A48</f>
        <v>4000000</v>
      </c>
      <c r="C48">
        <v>70</v>
      </c>
      <c r="D48">
        <f>C48/$C$47</f>
        <v>0.7865168539325843</v>
      </c>
      <c r="E48">
        <f>LN(D48)</f>
        <v>-0.24014112768278081</v>
      </c>
      <c r="F48">
        <f>-($C$58)*B48/($J$1^2*$C$60*$H$1^2*($F$1-$H$1/3))</f>
        <v>334.08666308737241</v>
      </c>
      <c r="G48">
        <f>SQRT(F48)</f>
        <v>18.278037725296784</v>
      </c>
    </row>
    <row r="49" spans="1:7" x14ac:dyDescent="0.2">
      <c r="A49">
        <v>6000</v>
      </c>
      <c r="B49">
        <f t="shared" si="2"/>
        <v>36000000</v>
      </c>
      <c r="C49">
        <v>51</v>
      </c>
      <c r="D49">
        <f t="shared" ref="D49:D54" si="3">C49/$C$47</f>
        <v>0.5730337078651685</v>
      </c>
      <c r="E49">
        <f t="shared" ref="E49:E54" si="4">LN(D49)</f>
        <v>-0.55681073700781414</v>
      </c>
      <c r="F49">
        <f t="shared" ref="F49:F54" si="5">-($C$58)*B49/($J$1^2*$C$60*$H$1^2*($F$1-$H$1/3))</f>
        <v>3006.7799677863522</v>
      </c>
      <c r="G49">
        <f t="shared" ref="G49:G54" si="6">SQRT(F49)</f>
        <v>54.834113175890359</v>
      </c>
    </row>
    <row r="50" spans="1:7" x14ac:dyDescent="0.2">
      <c r="A50">
        <v>8000</v>
      </c>
      <c r="B50">
        <f t="shared" si="2"/>
        <v>64000000</v>
      </c>
      <c r="C50">
        <v>40</v>
      </c>
      <c r="D50">
        <f t="shared" si="3"/>
        <v>0.449438202247191</v>
      </c>
      <c r="E50">
        <f t="shared" si="4"/>
        <v>-0.79975691561820361</v>
      </c>
      <c r="F50">
        <f t="shared" si="5"/>
        <v>5345.3866093979586</v>
      </c>
      <c r="G50">
        <f t="shared" si="6"/>
        <v>73.112150901187135</v>
      </c>
    </row>
    <row r="51" spans="1:7" x14ac:dyDescent="0.2">
      <c r="A51">
        <v>10000</v>
      </c>
      <c r="B51">
        <f t="shared" si="2"/>
        <v>100000000</v>
      </c>
      <c r="C51">
        <v>28</v>
      </c>
      <c r="D51">
        <f t="shared" si="3"/>
        <v>0.3146067415730337</v>
      </c>
      <c r="E51">
        <f t="shared" si="4"/>
        <v>-1.1564318595569358</v>
      </c>
      <c r="F51">
        <f t="shared" si="5"/>
        <v>8352.1665771843109</v>
      </c>
      <c r="G51">
        <f t="shared" si="6"/>
        <v>91.390188626483919</v>
      </c>
    </row>
    <row r="52" spans="1:7" x14ac:dyDescent="0.2">
      <c r="A52">
        <v>14000</v>
      </c>
      <c r="B52">
        <f t="shared" si="2"/>
        <v>196000000</v>
      </c>
      <c r="C52">
        <v>12</v>
      </c>
      <c r="D52">
        <f t="shared" si="3"/>
        <v>0.1348314606741573</v>
      </c>
      <c r="E52">
        <f t="shared" si="4"/>
        <v>-2.0037297199441397</v>
      </c>
      <c r="F52">
        <f t="shared" si="5"/>
        <v>16370.24649128125</v>
      </c>
      <c r="G52">
        <f t="shared" si="6"/>
        <v>127.94626407707749</v>
      </c>
    </row>
    <row r="53" spans="1:7" x14ac:dyDescent="0.2">
      <c r="A53">
        <v>16000</v>
      </c>
      <c r="B53">
        <f t="shared" si="2"/>
        <v>256000000</v>
      </c>
      <c r="C53">
        <v>8.7799999999999994</v>
      </c>
      <c r="D53">
        <f t="shared" si="3"/>
        <v>9.8651685393258415E-2</v>
      </c>
      <c r="E53">
        <f t="shared" si="4"/>
        <v>-2.3161599620851145</v>
      </c>
      <c r="F53">
        <f t="shared" si="5"/>
        <v>21381.546437591835</v>
      </c>
      <c r="G53">
        <f t="shared" si="6"/>
        <v>146.22430180237427</v>
      </c>
    </row>
    <row r="54" spans="1:7" x14ac:dyDescent="0.2">
      <c r="A54">
        <v>20000</v>
      </c>
      <c r="B54">
        <f t="shared" si="2"/>
        <v>400000000</v>
      </c>
      <c r="C54">
        <v>4.8</v>
      </c>
      <c r="D54">
        <f t="shared" si="3"/>
        <v>5.3932584269662923E-2</v>
      </c>
      <c r="E54">
        <f t="shared" si="4"/>
        <v>-2.9200204518182944</v>
      </c>
      <c r="F54">
        <f t="shared" si="5"/>
        <v>33408.666308737244</v>
      </c>
      <c r="G54">
        <f t="shared" si="6"/>
        <v>182.78037725296784</v>
      </c>
    </row>
    <row r="58" spans="1:7" x14ac:dyDescent="0.2">
      <c r="A58" t="s">
        <v>10</v>
      </c>
      <c r="B58" t="s">
        <v>13</v>
      </c>
      <c r="C58" s="1">
        <v>-8.9999999999999995E-9</v>
      </c>
      <c r="D58" s="1" t="s">
        <v>22</v>
      </c>
    </row>
    <row r="59" spans="1:7" x14ac:dyDescent="0.2">
      <c r="B59" t="s">
        <v>14</v>
      </c>
      <c r="C59" s="1">
        <v>4.6500000000000003E-9</v>
      </c>
    </row>
    <row r="60" spans="1:7" x14ac:dyDescent="0.2">
      <c r="B60" t="s">
        <v>18</v>
      </c>
      <c r="C60" s="1">
        <f>C59*100^2</f>
        <v>4.6500000000000005E-5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2018-03-10T00:23:00Z</dcterms:created>
  <dcterms:modified xsi:type="dcterms:W3CDTF">2018-03-15T17:23:25Z</dcterms:modified>
</cp:coreProperties>
</file>